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'1.운용총칙'!$A$1:$G$24</definedName>
    <definedName name="_xlnm.Print_Area" localSheetId="2">'2-가. 자금수지총괄'!$A$1:$H$16</definedName>
    <definedName name="_xlnm.Print_Area" localSheetId="3">'2-나. 수입계획'!$A$1:$H$13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<sst xmlns="http://schemas.openxmlformats.org/spreadsheetml/2006/main" count="171" uniqueCount="151">
  <si>
    <t>지  출  합  계</t>
  </si>
  <si>
    <t>전년도
지출액(A)</t>
  </si>
  <si>
    <t>증 감
(B-A)</t>
  </si>
  <si>
    <t>(단위 : 천원)</t>
  </si>
  <si>
    <t>항   목</t>
  </si>
  <si>
    <t>합    계</t>
  </si>
  <si>
    <t>기타</t>
  </si>
  <si>
    <t>계(A)</t>
  </si>
  <si>
    <t>융자금</t>
  </si>
  <si>
    <t>(단위 : 천원)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</si>
  <si>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</si>
  <si>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</si>
  <si>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</si>
  <si>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</si>
  <si>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</si>
  <si>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</si>
  <si>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</si>
  <si>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</si>
  <si>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</si>
  <si>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</si>
  <si>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</si>
  <si>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</si>
  <si>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</si>
  <si>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</si>
  <si>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</si>
  <si>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</si>
  <si>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</si>
  <si>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</si>
  <si>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</si>
  <si>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</si>
  <si>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</si>
  <si>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 xml:space="preserve"> ·예탁금상환금</t>
  </si>
  <si>
    <t xml:space="preserve"> ·예치금회수</t>
  </si>
  <si>
    <t xml:space="preserve"> ·출   연   금</t>
  </si>
  <si>
    <t xml:space="preserve"> ·보   조   금</t>
  </si>
  <si>
    <t xml:space="preserve"> ·차   입   금</t>
  </si>
  <si>
    <t xml:space="preserve"> ·예   수   금</t>
  </si>
  <si>
    <t xml:space="preserve"> ·이 자 수 입</t>
  </si>
  <si>
    <t xml:space="preserve"> ·기 타 수 입</t>
  </si>
  <si>
    <t>장</t>
  </si>
  <si>
    <t>관</t>
  </si>
  <si>
    <t>항</t>
  </si>
  <si>
    <t>목</t>
  </si>
  <si>
    <t>216-01
공공예금이자수입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</si>
  <si>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</si>
  <si>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</si>
  <si>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</si>
  <si>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</si>
  <si>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</si>
  <si>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</si>
  <si>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</si>
  <si>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분야</t>
  </si>
  <si>
    <t>부문</t>
  </si>
  <si>
    <t>정책</t>
  </si>
  <si>
    <t>단위</t>
  </si>
  <si>
    <t>세부</t>
  </si>
  <si>
    <t>산출내역</t>
  </si>
  <si>
    <t xml:space="preserve">   다. 지출계획</t>
  </si>
  <si>
    <t>계(B)</t>
  </si>
  <si>
    <t>합 계</t>
  </si>
  <si>
    <t>3. 연도별 기금조성 및 집행현황</t>
  </si>
  <si>
    <t>(단위 : 천원)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</si>
  <si>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</si>
  <si>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</si>
  <si>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</si>
  <si>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</si>
  <si>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</si>
  <si>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</si>
  <si>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</si>
  <si>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</si>
  <si>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</si>
  <si>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</si>
  <si>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>602 예치금</t>
  </si>
  <si>
    <t>1. 운용총칙</t>
  </si>
  <si>
    <t>(1) 기금조성 현황</t>
  </si>
  <si>
    <t>비  고</t>
  </si>
  <si>
    <t>2. 자금운용계획</t>
  </si>
  <si>
    <t>(1) 기금사업의 목표 : 기금운용의 취지 필요성 서술</t>
  </si>
  <si>
    <t>잔  액
(A-B)</t>
  </si>
  <si>
    <t>조       성       액</t>
  </si>
  <si>
    <t>집        행        액</t>
  </si>
  <si>
    <t xml:space="preserve">수  입 </t>
  </si>
  <si>
    <t xml:space="preserve">지  출  </t>
  </si>
  <si>
    <t>전년도
수입액(A)</t>
  </si>
  <si>
    <t>수입액
(B)</t>
  </si>
  <si>
    <t>증 감
(B-A)</t>
  </si>
  <si>
    <t>전년도
지출액(A)</t>
  </si>
  <si>
    <t>지출액
(B)</t>
  </si>
  <si>
    <t>수입항목</t>
  </si>
  <si>
    <t>전년도
수입액(A)</t>
  </si>
  <si>
    <t>증  감
(B-A)</t>
  </si>
  <si>
    <t>수 입 합 계</t>
  </si>
  <si>
    <t xml:space="preserve">(2) 2011년도 기금사업 개요 </t>
  </si>
  <si>
    <t>2010년도말
현재액(A)</t>
  </si>
  <si>
    <t>2011년도 조성계획</t>
  </si>
  <si>
    <t>2011년도말 현재액
(A + B)</t>
  </si>
  <si>
    <t xml:space="preserve">  01 예치금</t>
  </si>
  <si>
    <t>2005
까지</t>
  </si>
  <si>
    <t>출연금</t>
  </si>
  <si>
    <t>보조금</t>
  </si>
  <si>
    <t>차입금</t>
  </si>
  <si>
    <t>예수금</t>
  </si>
  <si>
    <t>인력
운영비
및
기본
경비</t>
  </si>
  <si>
    <t>차입금
원리금
상환</t>
  </si>
  <si>
    <r>
      <t xml:space="preserve">융자금
회수
</t>
    </r>
    <r>
      <rPr>
        <b/>
        <sz val="9"/>
        <rFont val="HY견명조"/>
        <family val="1"/>
      </rPr>
      <t>(이자포함)</t>
    </r>
  </si>
  <si>
    <t>고유목적
사 업 비</t>
  </si>
  <si>
    <t>2009년도말
현재액</t>
  </si>
  <si>
    <t>2011년도말
현재액(B)</t>
  </si>
  <si>
    <t xml:space="preserve">    가. 기금설치 개요</t>
  </si>
  <si>
    <t>주민서비스과</t>
  </si>
  <si>
    <t>(2) 설치목적 : 여성의 권익증진 및 여성정책사업</t>
  </si>
  <si>
    <t>(3) 설치년도 : 2001년</t>
  </si>
  <si>
    <t xml:space="preserve">    ○ 적립금의 이자수입 범위내에서 사업 추진</t>
  </si>
  <si>
    <t xml:space="preserve">    ○ 여성단체의 각종 사업비 지원 및 출산장려시책 추진</t>
  </si>
  <si>
    <t>(2) 재원조성 : 구 출연금 및 적립기금 이자수입</t>
  </si>
  <si>
    <t>(3) 지원기준 : 여성복지 및 다문화와 관련된 사업</t>
  </si>
  <si>
    <t>(4) 지원대상 : 여성의 권익증진사업, 여성단체사업 지원, 여성복지사업 및 여성발전을 위한 사업 지원 등</t>
  </si>
  <si>
    <t>보육·가정 및 여성</t>
  </si>
  <si>
    <t>여성복지</t>
  </si>
  <si>
    <t>여성복지증진(여성발전기금)</t>
  </si>
  <si>
    <t>여성복지행사 지원</t>
  </si>
  <si>
    <t>201 일반운영비</t>
  </si>
  <si>
    <t xml:space="preserve">  01 사무관리비</t>
  </si>
  <si>
    <t>재무활동(주민서비스과)</t>
  </si>
  <si>
    <t>보전지출(여성발전기금)</t>
  </si>
  <si>
    <t>부산은행</t>
  </si>
  <si>
    <t>(단위 :  천원)</t>
  </si>
  <si>
    <t xml:space="preserve"> ·고유목적사업비</t>
  </si>
  <si>
    <t xml:space="preserve"> ·융   자   금</t>
  </si>
  <si>
    <t xml:space="preserve"> ·인력운영비</t>
  </si>
  <si>
    <t xml:space="preserve"> ·기 본 경 비</t>
  </si>
  <si>
    <t xml:space="preserve"> ·예   탁   금</t>
  </si>
  <si>
    <t xml:space="preserve"> ·예   치   금</t>
  </si>
  <si>
    <t xml:space="preserve"> ·차입원리금상환</t>
  </si>
  <si>
    <t xml:space="preserve"> ·예수금원리금상환</t>
  </si>
  <si>
    <t>·기 타 지 출</t>
  </si>
  <si>
    <t xml:space="preserve"> ·융자금회수
    (이자 포함)</t>
  </si>
  <si>
    <t>편성목</t>
  </si>
  <si>
    <t>○ 다자녀가정 아이돌보미 이용 바우처 지원사업
                                                           3,000,000원</t>
  </si>
  <si>
    <t>○ 다문화가족 출산용품 쿠폰 지원사업
                                                           3,000,000원</t>
  </si>
  <si>
    <t>여유자금 예치</t>
  </si>
  <si>
    <t>○ 기타 출산장려사업
                                                           2,000,000원</t>
  </si>
  <si>
    <t>○ 출산장려 지원 사업
                                                                        0원</t>
  </si>
  <si>
    <t>○ 예치금 회수             218,002,000원</t>
  </si>
  <si>
    <t>○ 예치금                                          216,407,000원</t>
  </si>
  <si>
    <t>(1) 설치근거 : 부산광역시 사하구 여성발전기본조례</t>
  </si>
  <si>
    <t>○ 예치금 이자수입
                         213,500,000원*3.0%</t>
  </si>
  <si>
    <t>조직</t>
  </si>
  <si>
    <t>여성발전기금 운용계획</t>
  </si>
  <si>
    <t>여성발전기금 운용계획</t>
  </si>
  <si>
    <t xml:space="preserve">  나. 수입계획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</si>
</sst>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b/>
      <sz val="9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10">
    <xf numFmtId="0" fontId="0" fillId="0" borderId="0" xfId="0" applyAlignment="1">
      <alignment/>
    </xf>
    <xf numFmtId="0" fontId="8" fillId="33" borderId="0" xfId="65" applyFont="1" applyFill="1">
      <alignment/>
      <protection/>
    </xf>
    <xf numFmtId="0" fontId="5" fillId="0" borderId="0" xfId="65">
      <alignment/>
      <protection/>
    </xf>
    <xf numFmtId="0" fontId="5" fillId="33" borderId="0" xfId="65" applyFill="1">
      <alignment/>
      <protection/>
    </xf>
    <xf numFmtId="0" fontId="5" fillId="34" borderId="12" xfId="65" applyFill="1" applyBorder="1">
      <alignment/>
      <protection/>
    </xf>
    <xf numFmtId="0" fontId="5" fillId="35" borderId="13" xfId="65" applyFill="1" applyBorder="1">
      <alignment/>
      <protection/>
    </xf>
    <xf numFmtId="0" fontId="9" fillId="36" borderId="14" xfId="65" applyFont="1" applyFill="1" applyBorder="1" applyAlignment="1">
      <alignment horizontal="center"/>
      <protection/>
    </xf>
    <xf numFmtId="0" fontId="10" fillId="37" borderId="15" xfId="65" applyFont="1" applyFill="1" applyBorder="1" applyAlignment="1">
      <alignment horizontal="center"/>
      <protection/>
    </xf>
    <xf numFmtId="0" fontId="9" fillId="36" borderId="15" xfId="65" applyFont="1" applyFill="1" applyBorder="1" applyAlignment="1">
      <alignment horizontal="center"/>
      <protection/>
    </xf>
    <xf numFmtId="0" fontId="9" fillId="36" borderId="16" xfId="65" applyFont="1" applyFill="1" applyBorder="1" applyAlignment="1">
      <alignment horizontal="center"/>
      <protection/>
    </xf>
    <xf numFmtId="0" fontId="5" fillId="35" borderId="17" xfId="65" applyFill="1" applyBorder="1">
      <alignment/>
      <protection/>
    </xf>
    <xf numFmtId="0" fontId="5" fillId="34" borderId="18" xfId="65" applyFill="1" applyBorder="1">
      <alignment/>
      <protection/>
    </xf>
    <xf numFmtId="0" fontId="5" fillId="35" borderId="18" xfId="65" applyFill="1" applyBorder="1">
      <alignment/>
      <protection/>
    </xf>
    <xf numFmtId="0" fontId="5" fillId="34" borderId="19" xfId="65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20" xfId="0" applyNumberFormat="1" applyFont="1" applyBorder="1" applyAlignment="1">
      <alignment horizontal="left" vertical="center" shrinkToFit="1"/>
    </xf>
    <xf numFmtId="178" fontId="15" fillId="0" borderId="18" xfId="49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vertical="center"/>
    </xf>
    <xf numFmtId="41" fontId="15" fillId="0" borderId="20" xfId="49" applyNumberFormat="1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21" xfId="0" applyFont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20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8" fontId="15" fillId="0" borderId="25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1" fontId="15" fillId="0" borderId="0" xfId="49" applyNumberFormat="1" applyFont="1" applyFill="1" applyBorder="1" applyAlignment="1">
      <alignment horizontal="right" vertical="center" wrapText="1"/>
    </xf>
    <xf numFmtId="41" fontId="15" fillId="0" borderId="0" xfId="49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78" fontId="15" fillId="0" borderId="27" xfId="49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shrinkToFit="1"/>
    </xf>
    <xf numFmtId="3" fontId="15" fillId="0" borderId="28" xfId="0" applyNumberFormat="1" applyFont="1" applyBorder="1" applyAlignment="1">
      <alignment horizontal="left" vertical="center" shrinkToFit="1"/>
    </xf>
    <xf numFmtId="178" fontId="15" fillId="0" borderId="19" xfId="49" applyNumberFormat="1" applyFont="1" applyFill="1" applyBorder="1" applyAlignment="1">
      <alignment horizontal="right" vertical="center" shrinkToFit="1"/>
    </xf>
    <xf numFmtId="3" fontId="15" fillId="0" borderId="19" xfId="0" applyNumberFormat="1" applyFont="1" applyBorder="1" applyAlignment="1">
      <alignment horizontal="left" vertical="center" shrinkToFit="1"/>
    </xf>
    <xf numFmtId="178" fontId="15" fillId="0" borderId="25" xfId="49" applyNumberFormat="1" applyFont="1" applyFill="1" applyBorder="1" applyAlignment="1">
      <alignment horizontal="right" vertical="center" shrinkToFit="1"/>
    </xf>
    <xf numFmtId="3" fontId="17" fillId="0" borderId="26" xfId="0" applyNumberFormat="1" applyFont="1" applyBorder="1" applyAlignment="1">
      <alignment horizontal="center" vertical="center" shrinkToFit="1"/>
    </xf>
    <xf numFmtId="41" fontId="15" fillId="0" borderId="17" xfId="49" applyFont="1" applyFill="1" applyBorder="1" applyAlignment="1">
      <alignment horizontal="right" vertical="center" shrinkToFit="1"/>
    </xf>
    <xf numFmtId="178" fontId="15" fillId="0" borderId="13" xfId="49" applyNumberFormat="1" applyFont="1" applyFill="1" applyBorder="1" applyAlignment="1">
      <alignment horizontal="right" vertical="center" shrinkToFit="1"/>
    </xf>
    <xf numFmtId="41" fontId="17" fillId="0" borderId="17" xfId="49" applyFont="1" applyFill="1" applyBorder="1" applyAlignment="1">
      <alignment horizontal="center" vertical="center" shrinkToFit="1"/>
    </xf>
    <xf numFmtId="178" fontId="15" fillId="0" borderId="29" xfId="49" applyNumberFormat="1" applyFont="1" applyFill="1" applyBorder="1" applyAlignment="1">
      <alignment horizontal="right" vertical="center" shrinkToFit="1"/>
    </xf>
    <xf numFmtId="176" fontId="17" fillId="34" borderId="30" xfId="0" applyNumberFormat="1" applyFont="1" applyFill="1" applyBorder="1" applyAlignment="1">
      <alignment horizontal="center" vertical="center" shrinkToFit="1"/>
    </xf>
    <xf numFmtId="176" fontId="17" fillId="34" borderId="31" xfId="0" applyNumberFormat="1" applyFont="1" applyFill="1" applyBorder="1" applyAlignment="1">
      <alignment horizontal="center" vertical="center" wrapText="1" shrinkToFit="1"/>
    </xf>
    <xf numFmtId="176" fontId="17" fillId="34" borderId="31" xfId="0" applyNumberFormat="1" applyFont="1" applyFill="1" applyBorder="1" applyAlignment="1">
      <alignment horizontal="center" vertical="center" shrinkToFit="1"/>
    </xf>
    <xf numFmtId="176" fontId="17" fillId="34" borderId="32" xfId="0" applyNumberFormat="1" applyFont="1" applyFill="1" applyBorder="1" applyAlignment="1">
      <alignment horizontal="center" vertical="center" wrapText="1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27" xfId="0" applyNumberFormat="1" applyFont="1" applyFill="1" applyBorder="1" applyAlignment="1">
      <alignment horizontal="right" vertical="center" shrinkToFit="1"/>
    </xf>
    <xf numFmtId="0" fontId="15" fillId="0" borderId="33" xfId="0" applyFont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right" vertical="center" shrinkToFit="1"/>
    </xf>
    <xf numFmtId="178" fontId="16" fillId="0" borderId="35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36" xfId="0" applyNumberFormat="1" applyFont="1" applyFill="1" applyBorder="1" applyAlignment="1">
      <alignment horizontal="right" vertical="center" shrinkToFit="1"/>
    </xf>
    <xf numFmtId="0" fontId="17" fillId="34" borderId="31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right" vertical="center" shrinkToFit="1"/>
    </xf>
    <xf numFmtId="178" fontId="16" fillId="0" borderId="36" xfId="0" applyNumberFormat="1" applyFont="1" applyFill="1" applyBorder="1" applyAlignment="1">
      <alignment horizontal="right" vertical="center" shrinkToFit="1"/>
    </xf>
    <xf numFmtId="3" fontId="16" fillId="0" borderId="37" xfId="0" applyNumberFormat="1" applyFont="1" applyFill="1" applyBorder="1" applyAlignment="1">
      <alignment horizontal="right" vertical="center" shrinkToFit="1"/>
    </xf>
    <xf numFmtId="3" fontId="16" fillId="0" borderId="22" xfId="0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wrapText="1" shrinkToFit="1"/>
    </xf>
    <xf numFmtId="41" fontId="15" fillId="0" borderId="22" xfId="49" applyFont="1" applyFill="1" applyBorder="1" applyAlignment="1">
      <alignment vertical="center" wrapText="1"/>
    </xf>
    <xf numFmtId="0" fontId="17" fillId="34" borderId="2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41" fontId="15" fillId="0" borderId="38" xfId="49" applyNumberFormat="1" applyFont="1" applyFill="1" applyBorder="1" applyAlignment="1">
      <alignment vertical="center" wrapText="1"/>
    </xf>
    <xf numFmtId="41" fontId="15" fillId="0" borderId="39" xfId="49" applyFont="1" applyFill="1" applyBorder="1" applyAlignment="1">
      <alignment vertical="center" wrapText="1"/>
    </xf>
    <xf numFmtId="0" fontId="16" fillId="0" borderId="37" xfId="0" applyFont="1" applyBorder="1" applyAlignment="1">
      <alignment vertical="center" wrapText="1" shrinkToFit="1"/>
    </xf>
    <xf numFmtId="0" fontId="16" fillId="0" borderId="40" xfId="0" applyFont="1" applyBorder="1" applyAlignment="1">
      <alignment vertical="center" shrinkToFit="1"/>
    </xf>
    <xf numFmtId="0" fontId="16" fillId="0" borderId="41" xfId="0" applyFont="1" applyBorder="1" applyAlignment="1">
      <alignment vertical="center" shrinkToFit="1"/>
    </xf>
    <xf numFmtId="0" fontId="16" fillId="0" borderId="42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5" fillId="0" borderId="40" xfId="0" applyFont="1" applyFill="1" applyBorder="1" applyAlignment="1">
      <alignment vertical="center" wrapText="1"/>
    </xf>
    <xf numFmtId="41" fontId="15" fillId="0" borderId="34" xfId="49" applyNumberFormat="1" applyFont="1" applyFill="1" applyBorder="1" applyAlignment="1">
      <alignment vertical="center" wrapText="1"/>
    </xf>
    <xf numFmtId="41" fontId="15" fillId="0" borderId="35" xfId="49" applyFont="1" applyFill="1" applyBorder="1" applyAlignment="1">
      <alignment vertical="center" wrapText="1"/>
    </xf>
    <xf numFmtId="178" fontId="16" fillId="0" borderId="29" xfId="0" applyNumberFormat="1" applyFont="1" applyFill="1" applyBorder="1" applyAlignment="1">
      <alignment horizontal="right" vertical="center" shrinkToFit="1"/>
    </xf>
    <xf numFmtId="3" fontId="16" fillId="0" borderId="40" xfId="0" applyNumberFormat="1" applyFont="1" applyFill="1" applyBorder="1" applyAlignment="1">
      <alignment horizontal="right" vertical="center" shrinkToFit="1"/>
    </xf>
    <xf numFmtId="3" fontId="16" fillId="0" borderId="42" xfId="0" applyNumberFormat="1" applyFont="1" applyFill="1" applyBorder="1" applyAlignment="1">
      <alignment horizontal="right" vertical="center" shrinkToFit="1"/>
    </xf>
    <xf numFmtId="3" fontId="16" fillId="0" borderId="43" xfId="0" applyNumberFormat="1" applyFont="1" applyFill="1" applyBorder="1" applyAlignment="1">
      <alignment horizontal="right" vertical="center" shrinkToFit="1"/>
    </xf>
    <xf numFmtId="0" fontId="16" fillId="0" borderId="44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16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vertical="center" shrinkToFit="1"/>
    </xf>
    <xf numFmtId="0" fontId="16" fillId="0" borderId="46" xfId="0" applyFont="1" applyBorder="1" applyAlignment="1">
      <alignment vertical="center" shrinkToFit="1"/>
    </xf>
    <xf numFmtId="3" fontId="16" fillId="0" borderId="47" xfId="0" applyNumberFormat="1" applyFont="1" applyFill="1" applyBorder="1" applyAlignment="1">
      <alignment horizontal="right" vertical="center" shrinkToFit="1"/>
    </xf>
    <xf numFmtId="178" fontId="16" fillId="0" borderId="48" xfId="0" applyNumberFormat="1" applyFont="1" applyFill="1" applyBorder="1" applyAlignment="1">
      <alignment horizontal="right" vertical="center" shrinkToFit="1"/>
    </xf>
    <xf numFmtId="0" fontId="18" fillId="34" borderId="49" xfId="0" applyFont="1" applyFill="1" applyBorder="1" applyAlignment="1">
      <alignment horizontal="center" vertical="center" wrapText="1" shrinkToFit="1"/>
    </xf>
    <xf numFmtId="0" fontId="18" fillId="34" borderId="50" xfId="0" applyFont="1" applyFill="1" applyBorder="1" applyAlignment="1">
      <alignment horizontal="center" vertical="center" wrapText="1" shrinkToFit="1"/>
    </xf>
    <xf numFmtId="0" fontId="18" fillId="34" borderId="51" xfId="0" applyFont="1" applyFill="1" applyBorder="1" applyAlignment="1">
      <alignment horizontal="center" vertical="center" wrapText="1" shrinkToFit="1"/>
    </xf>
    <xf numFmtId="0" fontId="18" fillId="34" borderId="52" xfId="0" applyFont="1" applyFill="1" applyBorder="1" applyAlignment="1">
      <alignment horizontal="center" vertical="center" wrapText="1" shrinkToFit="1"/>
    </xf>
    <xf numFmtId="3" fontId="18" fillId="0" borderId="53" xfId="0" applyNumberFormat="1" applyFont="1" applyFill="1" applyBorder="1" applyAlignment="1">
      <alignment horizontal="right" vertical="center" shrinkToFit="1"/>
    </xf>
    <xf numFmtId="178" fontId="18" fillId="0" borderId="35" xfId="0" applyNumberFormat="1" applyFont="1" applyFill="1" applyBorder="1" applyAlignment="1">
      <alignment horizontal="right" vertical="center" shrinkToFit="1"/>
    </xf>
    <xf numFmtId="178" fontId="15" fillId="0" borderId="17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41" fontId="15" fillId="0" borderId="20" xfId="49" applyFont="1" applyFill="1" applyBorder="1" applyAlignment="1">
      <alignment horizontal="right" vertical="center" shrinkToFit="1"/>
    </xf>
    <xf numFmtId="41" fontId="15" fillId="0" borderId="20" xfId="49" applyFont="1" applyFill="1" applyBorder="1" applyAlignment="1">
      <alignment horizontal="center" vertical="center" shrinkToFit="1"/>
    </xf>
    <xf numFmtId="0" fontId="12" fillId="0" borderId="19" xfId="49" applyNumberFormat="1" applyFont="1" applyFill="1" applyBorder="1" applyAlignment="1">
      <alignment horizontal="right" shrinkToFit="1"/>
    </xf>
    <xf numFmtId="3" fontId="15" fillId="0" borderId="20" xfId="0" applyNumberFormat="1" applyFont="1" applyFill="1" applyBorder="1" applyAlignment="1">
      <alignment vertical="center" shrinkToFit="1"/>
    </xf>
    <xf numFmtId="0" fontId="15" fillId="0" borderId="20" xfId="0" applyFont="1" applyFill="1" applyBorder="1" applyAlignment="1">
      <alignment vertical="center" shrinkToFit="1"/>
    </xf>
    <xf numFmtId="41" fontId="15" fillId="0" borderId="19" xfId="49" applyFont="1" applyFill="1" applyBorder="1" applyAlignment="1">
      <alignment vertical="center" shrinkToFit="1"/>
    </xf>
    <xf numFmtId="41" fontId="15" fillId="0" borderId="18" xfId="49" applyNumberFormat="1" applyFont="1" applyFill="1" applyBorder="1" applyAlignment="1">
      <alignment vertical="center" wrapText="1"/>
    </xf>
    <xf numFmtId="41" fontId="15" fillId="0" borderId="27" xfId="49" applyFont="1" applyFill="1" applyBorder="1" applyAlignment="1">
      <alignment vertical="center" wrapText="1"/>
    </xf>
    <xf numFmtId="3" fontId="15" fillId="0" borderId="19" xfId="0" applyNumberFormat="1" applyFont="1" applyFill="1" applyBorder="1" applyAlignment="1">
      <alignment horizontal="right" vertical="center" shrinkToFit="1"/>
    </xf>
    <xf numFmtId="178" fontId="15" fillId="0" borderId="38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178" fontId="15" fillId="0" borderId="34" xfId="49" applyNumberFormat="1" applyFont="1" applyFill="1" applyBorder="1" applyAlignment="1">
      <alignment vertical="center" wrapText="1"/>
    </xf>
    <xf numFmtId="0" fontId="17" fillId="34" borderId="4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176" fontId="17" fillId="34" borderId="55" xfId="0" applyNumberFormat="1" applyFont="1" applyFill="1" applyBorder="1" applyAlignment="1">
      <alignment horizontal="center" vertical="center" shrinkToFit="1"/>
    </xf>
    <xf numFmtId="176" fontId="17" fillId="34" borderId="56" xfId="0" applyNumberFormat="1" applyFont="1" applyFill="1" applyBorder="1" applyAlignment="1">
      <alignment horizontal="center" vertical="center" shrinkToFit="1"/>
    </xf>
    <xf numFmtId="176" fontId="17" fillId="34" borderId="57" xfId="0" applyNumberFormat="1" applyFont="1" applyFill="1" applyBorder="1" applyAlignment="1">
      <alignment horizontal="center" vertical="center" shrinkToFit="1"/>
    </xf>
    <xf numFmtId="176" fontId="17" fillId="34" borderId="58" xfId="0" applyNumberFormat="1" applyFont="1" applyFill="1" applyBorder="1" applyAlignment="1">
      <alignment horizontal="center" vertical="center" shrinkToFit="1"/>
    </xf>
    <xf numFmtId="0" fontId="17" fillId="34" borderId="59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/>
    </xf>
    <xf numFmtId="0" fontId="17" fillId="34" borderId="62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 wrapText="1"/>
    </xf>
    <xf numFmtId="0" fontId="15" fillId="0" borderId="65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 wrapText="1" shrinkToFit="1"/>
    </xf>
    <xf numFmtId="0" fontId="16" fillId="0" borderId="46" xfId="0" applyFont="1" applyFill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right"/>
    </xf>
    <xf numFmtId="0" fontId="16" fillId="0" borderId="43" xfId="0" applyFont="1" applyBorder="1" applyAlignment="1">
      <alignment horizontal="left" vertical="center" shrinkToFit="1"/>
    </xf>
    <xf numFmtId="0" fontId="16" fillId="0" borderId="69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18" fillId="34" borderId="51" xfId="0" applyFont="1" applyFill="1" applyBorder="1" applyAlignment="1">
      <alignment horizontal="center" vertical="center" wrapText="1" shrinkToFit="1"/>
    </xf>
    <xf numFmtId="0" fontId="18" fillId="34" borderId="70" xfId="0" applyFont="1" applyFill="1" applyBorder="1" applyAlignment="1">
      <alignment horizontal="center" vertical="center" wrapText="1" shrinkToFit="1"/>
    </xf>
    <xf numFmtId="0" fontId="16" fillId="0" borderId="71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6" fillId="0" borderId="41" xfId="0" applyFont="1" applyFill="1" applyBorder="1" applyAlignment="1">
      <alignment vertical="center" wrapText="1" shrinkToFit="1"/>
    </xf>
    <xf numFmtId="0" fontId="16" fillId="0" borderId="73" xfId="0" applyFont="1" applyBorder="1" applyAlignment="1">
      <alignment horizontal="left" vertical="center" wrapText="1" shrinkToFit="1"/>
    </xf>
    <xf numFmtId="0" fontId="16" fillId="0" borderId="69" xfId="0" applyFont="1" applyBorder="1" applyAlignment="1">
      <alignment horizontal="left" vertical="center" wrapText="1" shrinkToFit="1"/>
    </xf>
    <xf numFmtId="0" fontId="18" fillId="0" borderId="67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 wrapText="1"/>
    </xf>
    <xf numFmtId="0" fontId="17" fillId="34" borderId="5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74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75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1202" xfId="61"/>
    <cellStyle name="콤마_1202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omma [0]_ SG&amp;A Bridge " xfId="72"/>
    <cellStyle name="Comma_ SG&amp;A Bridge " xfId="73"/>
    <cellStyle name="Currency [0]_ SG&amp;A Bridge " xfId="74"/>
    <cellStyle name="Currency_ SG&amp;A Bridge " xfId="75"/>
    <cellStyle name="Header1" xfId="76"/>
    <cellStyle name="Header2" xfId="77"/>
    <cellStyle name="Normal_ SG&amp;A Bridge 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zoomScalePageLayoutView="0" workbookViewId="0" topLeftCell="A1">
      <selection activeCell="A4" sqref="A4:N4"/>
    </sheetView>
  </sheetViews>
  <sheetFormatPr defaultColWidth="8.88671875" defaultRowHeight="13.5"/>
  <sheetData>
    <row r="1" spans="1:14" s="48" customFormat="1" ht="30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8" customFormat="1" ht="30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48" customFormat="1" ht="49.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48" customFormat="1" ht="37.5" customHeight="1">
      <c r="A4" s="145" t="s">
        <v>148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51" customFormat="1" ht="49.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48" customFormat="1" ht="30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48" customFormat="1" ht="30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48" customFormat="1" ht="3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48" customFormat="1" ht="30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48" customFormat="1" ht="30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48" customFormat="1" ht="30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48" customFormat="1" ht="30" customHeight="1">
      <c r="A12" s="49"/>
      <c r="B12" s="144" t="s">
        <v>109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s="48" customFormat="1" ht="30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48" customFormat="1" ht="30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</sheetData>
  <sheetProtection selectLockedCells="1" selectUnlockedCells="1"/>
  <mergeCells count="2">
    <mergeCell ref="B12:N12"/>
    <mergeCell ref="A4:N4"/>
  </mergeCells>
  <printOptions/>
  <pageMargins left="0.7480314960629921" right="0.7480314960629921" top="0.984251968503937" bottom="0.8661417322834646" header="0.5118110236220472" footer="0.5118110236220472"/>
  <pageSetup firstPageNumber="47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90" zoomScaleNormal="70" zoomScaleSheetLayoutView="90" zoomScalePageLayoutView="0" workbookViewId="0" topLeftCell="A1">
      <selection activeCell="A2" sqref="A2:G2"/>
    </sheetView>
  </sheetViews>
  <sheetFormatPr defaultColWidth="8.88671875" defaultRowHeight="13.5"/>
  <cols>
    <col min="1" max="1" width="8.4453125" style="14" customWidth="1"/>
    <col min="2" max="2" width="19.77734375" style="14" customWidth="1"/>
    <col min="3" max="5" width="19.3359375" style="14" customWidth="1"/>
    <col min="6" max="6" width="19.77734375" style="14" customWidth="1"/>
    <col min="7" max="7" width="19.33593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46" t="s">
        <v>149</v>
      </c>
      <c r="B2" s="146"/>
      <c r="C2" s="146"/>
      <c r="D2" s="146"/>
      <c r="E2" s="146"/>
      <c r="F2" s="146"/>
      <c r="G2" s="146"/>
    </row>
    <row r="3" ht="13.5" customHeight="1"/>
    <row r="4" spans="1:3" ht="22.5" customHeight="1">
      <c r="A4" s="150" t="s">
        <v>73</v>
      </c>
      <c r="B4" s="150"/>
      <c r="C4" s="150"/>
    </row>
    <row r="5" ht="22.5" customHeight="1">
      <c r="A5" s="15" t="s">
        <v>108</v>
      </c>
    </row>
    <row r="6" s="16" customFormat="1" ht="22.5" customHeight="1">
      <c r="B6" s="16" t="s">
        <v>145</v>
      </c>
    </row>
    <row r="7" s="16" customFormat="1" ht="22.5" customHeight="1">
      <c r="B7" s="16" t="s">
        <v>110</v>
      </c>
    </row>
    <row r="8" s="16" customFormat="1" ht="22.5" customHeight="1">
      <c r="B8" s="16" t="s">
        <v>111</v>
      </c>
    </row>
    <row r="9" ht="13.5" customHeight="1"/>
    <row r="10" ht="22.5" customHeight="1">
      <c r="A10" s="15" t="s">
        <v>28</v>
      </c>
    </row>
    <row r="11" s="16" customFormat="1" ht="22.5" customHeight="1">
      <c r="B11" s="16" t="s">
        <v>77</v>
      </c>
    </row>
    <row r="12" s="16" customFormat="1" ht="22.5" customHeight="1">
      <c r="B12" s="16" t="s">
        <v>92</v>
      </c>
    </row>
    <row r="13" s="16" customFormat="1" ht="22.5" customHeight="1">
      <c r="B13" s="16" t="s">
        <v>112</v>
      </c>
    </row>
    <row r="14" s="16" customFormat="1" ht="22.5" customHeight="1">
      <c r="B14" s="16" t="s">
        <v>113</v>
      </c>
    </row>
    <row r="15" s="16" customFormat="1" ht="13.5" customHeight="1"/>
    <row r="16" ht="22.5" customHeight="1">
      <c r="A16" s="15" t="s">
        <v>29</v>
      </c>
    </row>
    <row r="17" ht="22.5" customHeight="1">
      <c r="B17" s="16" t="s">
        <v>74</v>
      </c>
    </row>
    <row r="18" spans="2:7" ht="16.5" customHeight="1">
      <c r="B18" s="16"/>
      <c r="G18" s="40" t="s">
        <v>126</v>
      </c>
    </row>
    <row r="19" spans="2:8" ht="21.75" customHeight="1">
      <c r="B19" s="149" t="s">
        <v>93</v>
      </c>
      <c r="C19" s="151" t="s">
        <v>94</v>
      </c>
      <c r="D19" s="152"/>
      <c r="E19" s="153"/>
      <c r="F19" s="149" t="s">
        <v>95</v>
      </c>
      <c r="G19" s="147" t="s">
        <v>75</v>
      </c>
      <c r="H19" s="17"/>
    </row>
    <row r="20" spans="2:8" ht="21.75" customHeight="1">
      <c r="B20" s="148"/>
      <c r="C20" s="18" t="s">
        <v>25</v>
      </c>
      <c r="D20" s="18" t="s">
        <v>26</v>
      </c>
      <c r="E20" s="18" t="s">
        <v>27</v>
      </c>
      <c r="F20" s="148"/>
      <c r="G20" s="148"/>
      <c r="H20" s="17"/>
    </row>
    <row r="21" spans="2:8" ht="21.75" customHeight="1">
      <c r="B21" s="19">
        <v>218002</v>
      </c>
      <c r="C21" s="19">
        <v>6405</v>
      </c>
      <c r="D21" s="19">
        <v>8000</v>
      </c>
      <c r="E21" s="19">
        <f>C21-D21</f>
        <v>-1595</v>
      </c>
      <c r="F21" s="19">
        <f>B21+E21</f>
        <v>216407</v>
      </c>
      <c r="G21" s="18"/>
      <c r="H21" s="17"/>
    </row>
    <row r="22" ht="21.75" customHeight="1">
      <c r="B22" s="16" t="s">
        <v>114</v>
      </c>
    </row>
    <row r="23" ht="21.75" customHeight="1">
      <c r="B23" s="16" t="s">
        <v>115</v>
      </c>
    </row>
    <row r="24" ht="21.75" customHeight="1">
      <c r="B24" s="16" t="s">
        <v>116</v>
      </c>
    </row>
    <row r="25" ht="15" customHeight="1"/>
  </sheetData>
  <sheetProtection/>
  <mergeCells count="6">
    <mergeCell ref="A2:G2"/>
    <mergeCell ref="G19:G20"/>
    <mergeCell ref="B19:B20"/>
    <mergeCell ref="A4:C4"/>
    <mergeCell ref="C19:E19"/>
    <mergeCell ref="F19:F20"/>
  </mergeCells>
  <printOptions/>
  <pageMargins left="0.7480314960629921" right="0.7480314960629921" top="0.984251968503937" bottom="0.8661417322834646" header="0.5118110236220472" footer="0.5118110236220472"/>
  <pageSetup firstPageNumber="49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1" width="21.3359375" style="14" customWidth="1"/>
    <col min="2" max="4" width="13.77734375" style="14" customWidth="1"/>
    <col min="5" max="5" width="21.3359375" style="14" customWidth="1"/>
    <col min="6" max="8" width="13.77734375" style="14" customWidth="1"/>
    <col min="9" max="16384" width="8.88671875" style="14" customWidth="1"/>
  </cols>
  <sheetData>
    <row r="1" spans="1:4" ht="16.5" customHeight="1">
      <c r="A1" s="150" t="s">
        <v>76</v>
      </c>
      <c r="B1" s="150"/>
      <c r="C1" s="150"/>
      <c r="D1" s="150"/>
    </row>
    <row r="2" spans="1:4" ht="14.25" customHeight="1">
      <c r="A2" s="20"/>
      <c r="B2" s="20"/>
      <c r="C2" s="20"/>
      <c r="D2" s="20"/>
    </row>
    <row r="3" spans="1:4" ht="19.5" customHeight="1">
      <c r="A3" s="21" t="s">
        <v>30</v>
      </c>
      <c r="B3" s="20"/>
      <c r="C3" s="20"/>
      <c r="D3" s="20"/>
    </row>
    <row r="4" ht="15" customHeight="1" thickBot="1">
      <c r="H4" s="41" t="s">
        <v>61</v>
      </c>
    </row>
    <row r="5" spans="1:8" s="22" customFormat="1" ht="36.75" customHeight="1">
      <c r="A5" s="154" t="s">
        <v>81</v>
      </c>
      <c r="B5" s="155"/>
      <c r="C5" s="155"/>
      <c r="D5" s="155"/>
      <c r="E5" s="156" t="s">
        <v>82</v>
      </c>
      <c r="F5" s="155"/>
      <c r="G5" s="155"/>
      <c r="H5" s="157"/>
    </row>
    <row r="6" spans="1:8" s="22" customFormat="1" ht="45" customHeight="1" thickBot="1">
      <c r="A6" s="80" t="s">
        <v>4</v>
      </c>
      <c r="B6" s="81" t="s">
        <v>83</v>
      </c>
      <c r="C6" s="81" t="s">
        <v>84</v>
      </c>
      <c r="D6" s="81" t="s">
        <v>85</v>
      </c>
      <c r="E6" s="82" t="s">
        <v>4</v>
      </c>
      <c r="F6" s="81" t="s">
        <v>86</v>
      </c>
      <c r="G6" s="81" t="s">
        <v>87</v>
      </c>
      <c r="H6" s="83" t="s">
        <v>85</v>
      </c>
    </row>
    <row r="7" spans="1:8" s="23" customFormat="1" ht="36" customHeight="1" thickTop="1">
      <c r="A7" s="75" t="s">
        <v>5</v>
      </c>
      <c r="B7" s="76">
        <f>SUM(B8:B16)</f>
        <v>221545</v>
      </c>
      <c r="C7" s="76">
        <f>SUM(C8:C16)</f>
        <v>224407</v>
      </c>
      <c r="D7" s="77">
        <f>SUM(C7-B7)</f>
        <v>2862</v>
      </c>
      <c r="E7" s="78" t="s">
        <v>5</v>
      </c>
      <c r="F7" s="76">
        <f>SUM(F8:F16)</f>
        <v>221545</v>
      </c>
      <c r="G7" s="76">
        <f>SUM(G8:G16)</f>
        <v>224407</v>
      </c>
      <c r="H7" s="79">
        <f>SUM(G7-F7)</f>
        <v>2862</v>
      </c>
    </row>
    <row r="8" spans="1:8" s="16" customFormat="1" ht="36" customHeight="1">
      <c r="A8" s="70" t="s">
        <v>33</v>
      </c>
      <c r="B8" s="130"/>
      <c r="C8" s="130"/>
      <c r="D8" s="25">
        <f aca="true" t="shared" si="0" ref="D8:D16">SUM(C8-B8)</f>
        <v>0</v>
      </c>
      <c r="E8" s="24" t="s">
        <v>127</v>
      </c>
      <c r="F8" s="37">
        <v>6000</v>
      </c>
      <c r="G8" s="37">
        <v>8000</v>
      </c>
      <c r="H8" s="69">
        <f>SUM(G8-F8)</f>
        <v>2000</v>
      </c>
    </row>
    <row r="9" spans="1:8" s="16" customFormat="1" ht="36" customHeight="1">
      <c r="A9" s="70" t="s">
        <v>34</v>
      </c>
      <c r="B9" s="130"/>
      <c r="C9" s="130"/>
      <c r="D9" s="25">
        <f t="shared" si="0"/>
        <v>0</v>
      </c>
      <c r="E9" s="24" t="s">
        <v>128</v>
      </c>
      <c r="F9" s="37"/>
      <c r="G9" s="37"/>
      <c r="H9" s="69">
        <f aca="true" t="shared" si="1" ref="H9:H15">SUM(G9-F9)</f>
        <v>0</v>
      </c>
    </row>
    <row r="10" spans="1:8" s="16" customFormat="1" ht="36" customHeight="1">
      <c r="A10" s="70" t="s">
        <v>35</v>
      </c>
      <c r="B10" s="130"/>
      <c r="C10" s="130"/>
      <c r="D10" s="25">
        <f t="shared" si="0"/>
        <v>0</v>
      </c>
      <c r="E10" s="24" t="s">
        <v>129</v>
      </c>
      <c r="F10" s="130"/>
      <c r="G10" s="130"/>
      <c r="H10" s="69">
        <f t="shared" si="1"/>
        <v>0</v>
      </c>
    </row>
    <row r="11" spans="1:8" s="16" customFormat="1" ht="36" customHeight="1">
      <c r="A11" s="96" t="s">
        <v>136</v>
      </c>
      <c r="B11" s="130"/>
      <c r="C11" s="130"/>
      <c r="D11" s="25">
        <f t="shared" si="0"/>
        <v>0</v>
      </c>
      <c r="E11" s="24" t="s">
        <v>130</v>
      </c>
      <c r="F11" s="37"/>
      <c r="G11" s="37"/>
      <c r="H11" s="69">
        <f t="shared" si="1"/>
        <v>0</v>
      </c>
    </row>
    <row r="12" spans="1:8" s="16" customFormat="1" ht="36" customHeight="1">
      <c r="A12" s="70" t="s">
        <v>31</v>
      </c>
      <c r="B12" s="130"/>
      <c r="C12" s="130"/>
      <c r="D12" s="25">
        <f t="shared" si="0"/>
        <v>0</v>
      </c>
      <c r="E12" s="24" t="s">
        <v>131</v>
      </c>
      <c r="F12" s="37"/>
      <c r="G12" s="37"/>
      <c r="H12" s="69">
        <f t="shared" si="1"/>
        <v>0</v>
      </c>
    </row>
    <row r="13" spans="1:8" s="16" customFormat="1" ht="36" customHeight="1">
      <c r="A13" s="70" t="s">
        <v>32</v>
      </c>
      <c r="B13" s="130">
        <v>215365</v>
      </c>
      <c r="C13" s="130">
        <v>218002</v>
      </c>
      <c r="D13" s="25">
        <f t="shared" si="0"/>
        <v>2637</v>
      </c>
      <c r="E13" s="24" t="s">
        <v>132</v>
      </c>
      <c r="F13" s="133">
        <v>215545</v>
      </c>
      <c r="G13" s="133">
        <v>216407</v>
      </c>
      <c r="H13" s="69">
        <f t="shared" si="1"/>
        <v>862</v>
      </c>
    </row>
    <row r="14" spans="1:8" s="16" customFormat="1" ht="36" customHeight="1">
      <c r="A14" s="70" t="s">
        <v>36</v>
      </c>
      <c r="B14" s="130"/>
      <c r="C14" s="130"/>
      <c r="D14" s="25">
        <f t="shared" si="0"/>
        <v>0</v>
      </c>
      <c r="E14" s="24" t="s">
        <v>133</v>
      </c>
      <c r="F14" s="133"/>
      <c r="G14" s="133"/>
      <c r="H14" s="69">
        <f t="shared" si="1"/>
        <v>0</v>
      </c>
    </row>
    <row r="15" spans="1:8" s="16" customFormat="1" ht="36" customHeight="1">
      <c r="A15" s="70" t="s">
        <v>37</v>
      </c>
      <c r="B15" s="131">
        <v>6180</v>
      </c>
      <c r="C15" s="131">
        <v>6405</v>
      </c>
      <c r="D15" s="25">
        <f>SUM(C15-B15)</f>
        <v>225</v>
      </c>
      <c r="E15" s="24" t="s">
        <v>134</v>
      </c>
      <c r="F15" s="134"/>
      <c r="G15" s="134"/>
      <c r="H15" s="69">
        <f t="shared" si="1"/>
        <v>0</v>
      </c>
    </row>
    <row r="16" spans="1:8" ht="36" customHeight="1" thickBot="1">
      <c r="A16" s="71" t="s">
        <v>38</v>
      </c>
      <c r="B16" s="132"/>
      <c r="C16" s="132"/>
      <c r="D16" s="72">
        <f t="shared" si="0"/>
        <v>0</v>
      </c>
      <c r="E16" s="73" t="s">
        <v>135</v>
      </c>
      <c r="F16" s="135"/>
      <c r="G16" s="135"/>
      <c r="H16" s="74">
        <f>SUM(G16-F16)</f>
        <v>0</v>
      </c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8661417322834646" header="0.5118110236220472" footer="0.5118110236220472"/>
  <pageSetup firstPageNumber="50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8.88671875" defaultRowHeight="13.5"/>
  <cols>
    <col min="1" max="3" width="5.5546875" style="28" customWidth="1"/>
    <col min="4" max="4" width="17.77734375" style="28" customWidth="1"/>
    <col min="5" max="7" width="16.77734375" style="28" customWidth="1"/>
    <col min="8" max="8" width="40.77734375" style="28" customWidth="1"/>
    <col min="9" max="16384" width="8.88671875" style="28" customWidth="1"/>
  </cols>
  <sheetData>
    <row r="1" spans="1:5" s="30" customFormat="1" ht="30" customHeight="1">
      <c r="A1" s="29" t="s">
        <v>150</v>
      </c>
      <c r="B1" s="29"/>
      <c r="C1" s="29"/>
      <c r="D1" s="29"/>
      <c r="E1" s="29"/>
    </row>
    <row r="2" spans="1:8" ht="15.75" customHeight="1" thickBot="1">
      <c r="A2" s="26"/>
      <c r="B2" s="26"/>
      <c r="C2" s="26"/>
      <c r="D2" s="27"/>
      <c r="E2" s="27"/>
      <c r="H2" s="40" t="s">
        <v>3</v>
      </c>
    </row>
    <row r="3" spans="1:8" s="31" customFormat="1" ht="39.75" customHeight="1">
      <c r="A3" s="158" t="s">
        <v>88</v>
      </c>
      <c r="B3" s="159"/>
      <c r="C3" s="159"/>
      <c r="D3" s="159"/>
      <c r="E3" s="164" t="s">
        <v>89</v>
      </c>
      <c r="F3" s="166" t="s">
        <v>84</v>
      </c>
      <c r="G3" s="160" t="s">
        <v>90</v>
      </c>
      <c r="H3" s="162" t="s">
        <v>56</v>
      </c>
    </row>
    <row r="4" spans="1:8" s="31" customFormat="1" ht="39.75" customHeight="1" thickBot="1">
      <c r="A4" s="98" t="s">
        <v>39</v>
      </c>
      <c r="B4" s="99" t="s">
        <v>40</v>
      </c>
      <c r="C4" s="99" t="s">
        <v>41</v>
      </c>
      <c r="D4" s="142" t="s">
        <v>42</v>
      </c>
      <c r="E4" s="165"/>
      <c r="F4" s="167"/>
      <c r="G4" s="161"/>
      <c r="H4" s="163"/>
    </row>
    <row r="5" spans="1:8" s="32" customFormat="1" ht="39.75" customHeight="1" thickTop="1">
      <c r="A5" s="170" t="s">
        <v>45</v>
      </c>
      <c r="B5" s="171"/>
      <c r="C5" s="171"/>
      <c r="D5" s="171"/>
      <c r="E5" s="100">
        <f>SUM(E6)</f>
        <v>6180</v>
      </c>
      <c r="F5" s="100">
        <f>SUM(F6)</f>
        <v>6405</v>
      </c>
      <c r="G5" s="139">
        <f aca="true" t="shared" si="0" ref="G5:G13">F5-E5</f>
        <v>225</v>
      </c>
      <c r="H5" s="101"/>
    </row>
    <row r="6" spans="1:8" s="32" customFormat="1" ht="39.75" customHeight="1">
      <c r="A6" s="43"/>
      <c r="B6" s="168" t="s">
        <v>46</v>
      </c>
      <c r="C6" s="173"/>
      <c r="D6" s="173"/>
      <c r="E6" s="34">
        <f>E7</f>
        <v>6180</v>
      </c>
      <c r="F6" s="34">
        <f>F7</f>
        <v>6405</v>
      </c>
      <c r="G6" s="140">
        <f t="shared" si="0"/>
        <v>225</v>
      </c>
      <c r="H6" s="97"/>
    </row>
    <row r="7" spans="1:8" s="32" customFormat="1" ht="39.75" customHeight="1">
      <c r="A7" s="44"/>
      <c r="B7" s="54"/>
      <c r="C7" s="168" t="s">
        <v>47</v>
      </c>
      <c r="D7" s="169"/>
      <c r="E7" s="34">
        <f>E8</f>
        <v>6180</v>
      </c>
      <c r="F7" s="34">
        <f>F8</f>
        <v>6405</v>
      </c>
      <c r="G7" s="140">
        <f t="shared" si="0"/>
        <v>225</v>
      </c>
      <c r="H7" s="97"/>
    </row>
    <row r="8" spans="1:8" s="32" customFormat="1" ht="45" customHeight="1">
      <c r="A8" s="44"/>
      <c r="B8" s="46"/>
      <c r="C8" s="33"/>
      <c r="D8" s="143" t="s">
        <v>43</v>
      </c>
      <c r="E8" s="34">
        <v>6180</v>
      </c>
      <c r="F8" s="34">
        <v>6405</v>
      </c>
      <c r="G8" s="140">
        <f t="shared" si="0"/>
        <v>225</v>
      </c>
      <c r="H8" s="97" t="s">
        <v>146</v>
      </c>
    </row>
    <row r="9" spans="1:8" s="32" customFormat="1" ht="39.75" customHeight="1">
      <c r="A9" s="172" t="s">
        <v>48</v>
      </c>
      <c r="B9" s="173"/>
      <c r="C9" s="173"/>
      <c r="D9" s="173"/>
      <c r="E9" s="34">
        <f aca="true" t="shared" si="1" ref="E9:F11">E10</f>
        <v>215365</v>
      </c>
      <c r="F9" s="34">
        <f t="shared" si="1"/>
        <v>218002</v>
      </c>
      <c r="G9" s="140">
        <f t="shared" si="0"/>
        <v>2637</v>
      </c>
      <c r="H9" s="97"/>
    </row>
    <row r="10" spans="1:8" s="32" customFormat="1" ht="39.75" customHeight="1">
      <c r="A10" s="43"/>
      <c r="B10" s="168" t="s">
        <v>49</v>
      </c>
      <c r="C10" s="173"/>
      <c r="D10" s="173"/>
      <c r="E10" s="34">
        <f t="shared" si="1"/>
        <v>215365</v>
      </c>
      <c r="F10" s="34">
        <f t="shared" si="1"/>
        <v>218002</v>
      </c>
      <c r="G10" s="140">
        <f t="shared" si="0"/>
        <v>2637</v>
      </c>
      <c r="H10" s="97"/>
    </row>
    <row r="11" spans="1:8" s="32" customFormat="1" ht="39.75" customHeight="1">
      <c r="A11" s="44"/>
      <c r="B11" s="45"/>
      <c r="C11" s="168" t="s">
        <v>50</v>
      </c>
      <c r="D11" s="169"/>
      <c r="E11" s="34">
        <f t="shared" si="1"/>
        <v>215365</v>
      </c>
      <c r="F11" s="34">
        <f>F12</f>
        <v>218002</v>
      </c>
      <c r="G11" s="140">
        <f t="shared" si="0"/>
        <v>2637</v>
      </c>
      <c r="H11" s="97"/>
    </row>
    <row r="12" spans="1:8" s="32" customFormat="1" ht="45" customHeight="1" thickBot="1">
      <c r="A12" s="44"/>
      <c r="B12" s="54"/>
      <c r="C12" s="45"/>
      <c r="D12" s="107" t="s">
        <v>44</v>
      </c>
      <c r="E12" s="136">
        <v>215365</v>
      </c>
      <c r="F12" s="136">
        <v>218002</v>
      </c>
      <c r="G12" s="140">
        <f t="shared" si="0"/>
        <v>2637</v>
      </c>
      <c r="H12" s="137" t="s">
        <v>143</v>
      </c>
    </row>
    <row r="13" spans="1:8" s="32" customFormat="1" ht="39.75" customHeight="1" thickBot="1" thickTop="1">
      <c r="A13" s="174" t="s">
        <v>91</v>
      </c>
      <c r="B13" s="175"/>
      <c r="C13" s="175"/>
      <c r="D13" s="175"/>
      <c r="E13" s="108">
        <f>SUM(E5,E9)</f>
        <v>221545</v>
      </c>
      <c r="F13" s="108">
        <f>SUM(F5,F9)</f>
        <v>224407</v>
      </c>
      <c r="G13" s="141">
        <f t="shared" si="0"/>
        <v>2862</v>
      </c>
      <c r="H13" s="109"/>
    </row>
    <row r="14" ht="19.5" customHeight="1"/>
  </sheetData>
  <sheetProtection/>
  <mergeCells count="12">
    <mergeCell ref="A9:D9"/>
    <mergeCell ref="B10:D10"/>
    <mergeCell ref="C11:D11"/>
    <mergeCell ref="B6:D6"/>
    <mergeCell ref="A13:D13"/>
    <mergeCell ref="A3:D3"/>
    <mergeCell ref="G3:G4"/>
    <mergeCell ref="H3:H4"/>
    <mergeCell ref="E3:E4"/>
    <mergeCell ref="F3:F4"/>
    <mergeCell ref="C7:D7"/>
    <mergeCell ref="A5:D5"/>
  </mergeCells>
  <printOptions/>
  <pageMargins left="0.7480314960629921" right="0.7480314960629921" top="0.984251968503937" bottom="0.8661417322834646" header="0.5118110236220472" footer="0.5118110236220472"/>
  <pageSetup firstPageNumber="51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="90" zoomScaleNormal="75" zoomScaleSheetLayoutView="90" zoomScalePageLayoutView="0" workbookViewId="0" topLeftCell="A1">
      <selection activeCell="A2" sqref="A2:I2"/>
    </sheetView>
  </sheetViews>
  <sheetFormatPr defaultColWidth="8.88671875" defaultRowHeight="13.5"/>
  <cols>
    <col min="1" max="8" width="3.77734375" style="0" customWidth="1"/>
    <col min="9" max="9" width="45.77734375" style="0" customWidth="1"/>
    <col min="10" max="12" width="16.3359375" style="0" customWidth="1"/>
    <col min="13" max="16" width="3.77734375" style="0" customWidth="1"/>
  </cols>
  <sheetData>
    <row r="1" spans="1:12" ht="21.75" customHeight="1">
      <c r="A1" s="55"/>
      <c r="B1" s="55"/>
      <c r="C1" s="55"/>
      <c r="D1" s="55"/>
      <c r="E1" s="55"/>
      <c r="F1" s="56"/>
      <c r="G1" s="56"/>
      <c r="H1" s="56"/>
      <c r="I1" s="56"/>
      <c r="J1" s="57"/>
      <c r="K1" s="57"/>
      <c r="L1" s="57"/>
    </row>
    <row r="2" spans="1:9" ht="19.5">
      <c r="A2" s="185" t="s">
        <v>57</v>
      </c>
      <c r="B2" s="185"/>
      <c r="C2" s="185"/>
      <c r="D2" s="185"/>
      <c r="E2" s="185"/>
      <c r="F2" s="185"/>
      <c r="G2" s="185"/>
      <c r="H2" s="185"/>
      <c r="I2" s="185"/>
    </row>
    <row r="3" spans="1:12" ht="17.25" thickBot="1">
      <c r="A3" s="180" t="s">
        <v>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72" customHeight="1" thickBot="1">
      <c r="A4" s="121" t="s">
        <v>147</v>
      </c>
      <c r="B4" s="122" t="s">
        <v>52</v>
      </c>
      <c r="C4" s="122" t="s">
        <v>53</v>
      </c>
      <c r="D4" s="122" t="s">
        <v>54</v>
      </c>
      <c r="E4" s="123" t="s">
        <v>55</v>
      </c>
      <c r="F4" s="186" t="s">
        <v>137</v>
      </c>
      <c r="G4" s="187"/>
      <c r="H4" s="187"/>
      <c r="I4" s="187"/>
      <c r="J4" s="123" t="s">
        <v>1</v>
      </c>
      <c r="K4" s="123" t="s">
        <v>87</v>
      </c>
      <c r="L4" s="124" t="s">
        <v>2</v>
      </c>
    </row>
    <row r="5" spans="1:12" ht="37.5" customHeight="1" thickTop="1">
      <c r="A5" s="191" t="s">
        <v>109</v>
      </c>
      <c r="B5" s="192"/>
      <c r="C5" s="192"/>
      <c r="D5" s="192"/>
      <c r="E5" s="192"/>
      <c r="F5" s="192"/>
      <c r="G5" s="192"/>
      <c r="H5" s="192"/>
      <c r="I5" s="192"/>
      <c r="J5" s="113">
        <f>J6</f>
        <v>221545</v>
      </c>
      <c r="K5" s="113">
        <f>K6</f>
        <v>224407</v>
      </c>
      <c r="L5" s="93">
        <f aca="true" t="shared" si="0" ref="L5:L10">SUM(K5-J5)</f>
        <v>2862</v>
      </c>
    </row>
    <row r="6" spans="1:12" ht="37.5" customHeight="1">
      <c r="A6" s="58"/>
      <c r="B6" s="179" t="s">
        <v>117</v>
      </c>
      <c r="C6" s="176"/>
      <c r="D6" s="176"/>
      <c r="E6" s="176"/>
      <c r="F6" s="176"/>
      <c r="G6" s="176"/>
      <c r="H6" s="176"/>
      <c r="I6" s="176"/>
      <c r="J6" s="94">
        <f>SUM(J7,J18)</f>
        <v>221545</v>
      </c>
      <c r="K6" s="94">
        <f>SUM(K7,K18)</f>
        <v>224407</v>
      </c>
      <c r="L6" s="66">
        <f t="shared" si="0"/>
        <v>2862</v>
      </c>
    </row>
    <row r="7" spans="1:12" ht="37.5" customHeight="1">
      <c r="A7" s="59"/>
      <c r="B7" s="60"/>
      <c r="C7" s="179" t="s">
        <v>118</v>
      </c>
      <c r="D7" s="176"/>
      <c r="E7" s="176"/>
      <c r="F7" s="176"/>
      <c r="G7" s="176"/>
      <c r="H7" s="176"/>
      <c r="I7" s="176"/>
      <c r="J7" s="94">
        <f aca="true" t="shared" si="1" ref="J7:K10">J8</f>
        <v>6000</v>
      </c>
      <c r="K7" s="94">
        <f t="shared" si="1"/>
        <v>8000</v>
      </c>
      <c r="L7" s="66">
        <f t="shared" si="0"/>
        <v>2000</v>
      </c>
    </row>
    <row r="8" spans="1:12" ht="37.5" customHeight="1">
      <c r="A8" s="59"/>
      <c r="B8" s="61"/>
      <c r="C8" s="60"/>
      <c r="D8" s="179" t="s">
        <v>119</v>
      </c>
      <c r="E8" s="176"/>
      <c r="F8" s="176"/>
      <c r="G8" s="176"/>
      <c r="H8" s="176"/>
      <c r="I8" s="176"/>
      <c r="J8" s="94">
        <f t="shared" si="1"/>
        <v>6000</v>
      </c>
      <c r="K8" s="94">
        <f t="shared" si="1"/>
        <v>8000</v>
      </c>
      <c r="L8" s="66">
        <f t="shared" si="0"/>
        <v>2000</v>
      </c>
    </row>
    <row r="9" spans="1:12" ht="37.5" customHeight="1">
      <c r="A9" s="59"/>
      <c r="B9" s="61"/>
      <c r="C9" s="61"/>
      <c r="D9" s="60"/>
      <c r="E9" s="179" t="s">
        <v>120</v>
      </c>
      <c r="F9" s="176"/>
      <c r="G9" s="176"/>
      <c r="H9" s="176"/>
      <c r="I9" s="176"/>
      <c r="J9" s="94">
        <f t="shared" si="1"/>
        <v>6000</v>
      </c>
      <c r="K9" s="94">
        <f t="shared" si="1"/>
        <v>8000</v>
      </c>
      <c r="L9" s="66">
        <f t="shared" si="0"/>
        <v>2000</v>
      </c>
    </row>
    <row r="10" spans="1:12" ht="37.5" customHeight="1">
      <c r="A10" s="59"/>
      <c r="B10" s="61"/>
      <c r="C10" s="61"/>
      <c r="D10" s="61"/>
      <c r="E10" s="62"/>
      <c r="F10" s="179" t="s">
        <v>121</v>
      </c>
      <c r="G10" s="176"/>
      <c r="H10" s="176"/>
      <c r="I10" s="176"/>
      <c r="J10" s="94">
        <f t="shared" si="1"/>
        <v>6000</v>
      </c>
      <c r="K10" s="94">
        <f t="shared" si="1"/>
        <v>8000</v>
      </c>
      <c r="L10" s="66">
        <f t="shared" si="0"/>
        <v>2000</v>
      </c>
    </row>
    <row r="11" spans="1:12" ht="37.5" customHeight="1">
      <c r="A11" s="59"/>
      <c r="B11" s="61"/>
      <c r="C11" s="61"/>
      <c r="D11" s="61"/>
      <c r="E11" s="63"/>
      <c r="F11" s="102"/>
      <c r="G11" s="176" t="s">
        <v>122</v>
      </c>
      <c r="H11" s="176"/>
      <c r="I11" s="176"/>
      <c r="J11" s="94">
        <f>SUM(J12:J15)</f>
        <v>6000</v>
      </c>
      <c r="K11" s="94">
        <f>SUM(K12:K15)</f>
        <v>8000</v>
      </c>
      <c r="L11" s="95">
        <f>SUM(L12:L14)</f>
        <v>8000</v>
      </c>
    </row>
    <row r="12" spans="1:12" ht="37.5" customHeight="1">
      <c r="A12" s="59"/>
      <c r="B12" s="61"/>
      <c r="C12" s="61"/>
      <c r="D12" s="61"/>
      <c r="E12" s="64"/>
      <c r="F12" s="103"/>
      <c r="G12" s="104"/>
      <c r="H12" s="190" t="s">
        <v>138</v>
      </c>
      <c r="I12" s="190"/>
      <c r="J12" s="111">
        <v>0</v>
      </c>
      <c r="K12" s="111">
        <v>3000</v>
      </c>
      <c r="L12" s="85">
        <f>SUM(K12-J12)</f>
        <v>3000</v>
      </c>
    </row>
    <row r="13" spans="1:12" ht="37.5" customHeight="1">
      <c r="A13" s="59"/>
      <c r="B13" s="61"/>
      <c r="C13" s="61"/>
      <c r="D13" s="61"/>
      <c r="E13" s="64"/>
      <c r="F13" s="105"/>
      <c r="G13" s="106"/>
      <c r="H13" s="177" t="s">
        <v>139</v>
      </c>
      <c r="I13" s="177"/>
      <c r="J13" s="112">
        <v>0</v>
      </c>
      <c r="K13" s="112">
        <v>3000</v>
      </c>
      <c r="L13" s="110">
        <f>SUM(K13-J13)</f>
        <v>3000</v>
      </c>
    </row>
    <row r="14" spans="1:12" ht="37.5" customHeight="1" thickBot="1">
      <c r="A14" s="114"/>
      <c r="B14" s="115"/>
      <c r="C14" s="115"/>
      <c r="D14" s="115"/>
      <c r="E14" s="116"/>
      <c r="F14" s="117"/>
      <c r="G14" s="118"/>
      <c r="H14" s="178" t="s">
        <v>141</v>
      </c>
      <c r="I14" s="178"/>
      <c r="J14" s="119">
        <v>0</v>
      </c>
      <c r="K14" s="119">
        <v>2000</v>
      </c>
      <c r="L14" s="120">
        <f>SUM(K14-J14)</f>
        <v>2000</v>
      </c>
    </row>
    <row r="15" spans="1:12" ht="36" customHeight="1" hidden="1" thickBot="1">
      <c r="A15" s="114"/>
      <c r="B15" s="115"/>
      <c r="C15" s="115"/>
      <c r="D15" s="115"/>
      <c r="E15" s="116"/>
      <c r="F15" s="117"/>
      <c r="G15" s="118"/>
      <c r="H15" s="178" t="s">
        <v>142</v>
      </c>
      <c r="I15" s="178"/>
      <c r="J15" s="119">
        <v>6000</v>
      </c>
      <c r="K15" s="119">
        <v>0</v>
      </c>
      <c r="L15" s="120">
        <f>SUM(K15-J15)</f>
        <v>-6000</v>
      </c>
    </row>
    <row r="16" spans="1:12" ht="17.25" thickBot="1">
      <c r="A16" s="180" t="s">
        <v>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2" ht="72" customHeight="1" thickBot="1">
      <c r="A17" s="121" t="s">
        <v>51</v>
      </c>
      <c r="B17" s="122" t="s">
        <v>52</v>
      </c>
      <c r="C17" s="122" t="s">
        <v>53</v>
      </c>
      <c r="D17" s="122" t="s">
        <v>54</v>
      </c>
      <c r="E17" s="123" t="s">
        <v>55</v>
      </c>
      <c r="F17" s="186" t="s">
        <v>137</v>
      </c>
      <c r="G17" s="187"/>
      <c r="H17" s="187"/>
      <c r="I17" s="187"/>
      <c r="J17" s="123" t="s">
        <v>1</v>
      </c>
      <c r="K17" s="123" t="s">
        <v>87</v>
      </c>
      <c r="L17" s="124" t="s">
        <v>2</v>
      </c>
    </row>
    <row r="18" spans="1:12" ht="37.5" customHeight="1" thickTop="1">
      <c r="A18" s="59"/>
      <c r="B18" s="61"/>
      <c r="C18" s="181" t="s">
        <v>123</v>
      </c>
      <c r="D18" s="182"/>
      <c r="E18" s="182"/>
      <c r="F18" s="182"/>
      <c r="G18" s="182"/>
      <c r="H18" s="182"/>
      <c r="I18" s="182"/>
      <c r="J18" s="113">
        <f aca="true" t="shared" si="2" ref="J18:K21">J19</f>
        <v>215545</v>
      </c>
      <c r="K18" s="113">
        <f t="shared" si="2"/>
        <v>216407</v>
      </c>
      <c r="L18" s="93">
        <f aca="true" t="shared" si="3" ref="L18:L24">SUM(K18-J18)</f>
        <v>862</v>
      </c>
    </row>
    <row r="19" spans="1:12" ht="37.5" customHeight="1">
      <c r="A19" s="59"/>
      <c r="B19" s="61"/>
      <c r="C19" s="61"/>
      <c r="D19" s="183" t="s">
        <v>124</v>
      </c>
      <c r="E19" s="184"/>
      <c r="F19" s="184"/>
      <c r="G19" s="184"/>
      <c r="H19" s="184"/>
      <c r="I19" s="184"/>
      <c r="J19" s="94">
        <f t="shared" si="2"/>
        <v>215545</v>
      </c>
      <c r="K19" s="94">
        <f t="shared" si="2"/>
        <v>216407</v>
      </c>
      <c r="L19" s="66">
        <f t="shared" si="3"/>
        <v>862</v>
      </c>
    </row>
    <row r="20" spans="1:12" ht="37.5" customHeight="1">
      <c r="A20" s="59"/>
      <c r="B20" s="61"/>
      <c r="C20" s="61"/>
      <c r="D20" s="61"/>
      <c r="E20" s="196" t="s">
        <v>140</v>
      </c>
      <c r="F20" s="197"/>
      <c r="G20" s="197"/>
      <c r="H20" s="197"/>
      <c r="I20" s="197"/>
      <c r="J20" s="94">
        <f t="shared" si="2"/>
        <v>215545</v>
      </c>
      <c r="K20" s="94">
        <f t="shared" si="2"/>
        <v>216407</v>
      </c>
      <c r="L20" s="66">
        <f t="shared" si="3"/>
        <v>862</v>
      </c>
    </row>
    <row r="21" spans="1:12" ht="37.5" customHeight="1">
      <c r="A21" s="59"/>
      <c r="B21" s="61"/>
      <c r="C21" s="61"/>
      <c r="D21" s="61"/>
      <c r="E21" s="63"/>
      <c r="F21" s="179" t="s">
        <v>72</v>
      </c>
      <c r="G21" s="176"/>
      <c r="H21" s="176"/>
      <c r="I21" s="176"/>
      <c r="J21" s="94">
        <f t="shared" si="2"/>
        <v>215545</v>
      </c>
      <c r="K21" s="94">
        <f t="shared" si="2"/>
        <v>216407</v>
      </c>
      <c r="L21" s="66">
        <f t="shared" si="3"/>
        <v>862</v>
      </c>
    </row>
    <row r="22" spans="1:12" ht="37.5" customHeight="1">
      <c r="A22" s="59"/>
      <c r="B22" s="61"/>
      <c r="C22" s="61"/>
      <c r="D22" s="61"/>
      <c r="E22" s="63"/>
      <c r="F22" s="102"/>
      <c r="G22" s="176" t="s">
        <v>96</v>
      </c>
      <c r="H22" s="176"/>
      <c r="I22" s="195"/>
      <c r="J22" s="94">
        <f>SUM(J23:J23)</f>
        <v>215545</v>
      </c>
      <c r="K22" s="94">
        <f>SUM(K23:K23)</f>
        <v>216407</v>
      </c>
      <c r="L22" s="66">
        <f t="shared" si="3"/>
        <v>862</v>
      </c>
    </row>
    <row r="23" spans="1:12" ht="37.5" customHeight="1" thickBot="1">
      <c r="A23" s="59"/>
      <c r="B23" s="61"/>
      <c r="C23" s="61"/>
      <c r="D23" s="61"/>
      <c r="E23" s="63"/>
      <c r="F23" s="103"/>
      <c r="G23" s="104"/>
      <c r="H23" s="188" t="s">
        <v>144</v>
      </c>
      <c r="I23" s="189"/>
      <c r="J23" s="111">
        <v>215545</v>
      </c>
      <c r="K23" s="111">
        <v>216407</v>
      </c>
      <c r="L23" s="85">
        <f t="shared" si="3"/>
        <v>862</v>
      </c>
    </row>
    <row r="24" spans="1:12" ht="42" customHeight="1" thickBot="1" thickTop="1">
      <c r="A24" s="193" t="s">
        <v>0</v>
      </c>
      <c r="B24" s="194"/>
      <c r="C24" s="194"/>
      <c r="D24" s="194"/>
      <c r="E24" s="194"/>
      <c r="F24" s="194"/>
      <c r="G24" s="194"/>
      <c r="H24" s="194"/>
      <c r="I24" s="194"/>
      <c r="J24" s="125">
        <f>SUM(J5)</f>
        <v>221545</v>
      </c>
      <c r="K24" s="125">
        <f>SUM(K5)</f>
        <v>224407</v>
      </c>
      <c r="L24" s="126">
        <f t="shared" si="3"/>
        <v>2862</v>
      </c>
    </row>
  </sheetData>
  <sheetProtection/>
  <mergeCells count="23">
    <mergeCell ref="H23:I23"/>
    <mergeCell ref="H12:I12"/>
    <mergeCell ref="H15:I15"/>
    <mergeCell ref="A5:I5"/>
    <mergeCell ref="A24:I24"/>
    <mergeCell ref="F21:I21"/>
    <mergeCell ref="G22:I22"/>
    <mergeCell ref="E20:I20"/>
    <mergeCell ref="B6:I6"/>
    <mergeCell ref="C7:I7"/>
    <mergeCell ref="D19:I19"/>
    <mergeCell ref="A2:I2"/>
    <mergeCell ref="A3:L3"/>
    <mergeCell ref="D8:I8"/>
    <mergeCell ref="E9:I9"/>
    <mergeCell ref="F17:I17"/>
    <mergeCell ref="F4:I4"/>
    <mergeCell ref="G11:I11"/>
    <mergeCell ref="H13:I13"/>
    <mergeCell ref="H14:I14"/>
    <mergeCell ref="F10:I10"/>
    <mergeCell ref="A16:L16"/>
    <mergeCell ref="C18:I18"/>
  </mergeCells>
  <printOptions/>
  <pageMargins left="0.7480314960629921" right="0.7480314960629921" top="0.984251968503937" bottom="0.8661417322834646" header="0.5118110236220472" footer="0.5118110236220472"/>
  <pageSetup firstPageNumber="52" useFirstPageNumber="1" horizontalDpi="600" verticalDpi="600" orientation="landscape" paperSize="9" scale="90" r:id="rId1"/>
  <headerFooter differentOddEven="1" alignWithMargins="0">
    <oddHeader>&amp;C- &amp;P -</oddHeader>
    <evenFooter>&amp;C- &amp;P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75" zoomScaleSheetLayoutView="90" zoomScalePageLayoutView="0" workbookViewId="0" topLeftCell="A1">
      <selection activeCell="A1" sqref="A1:I1"/>
    </sheetView>
  </sheetViews>
  <sheetFormatPr defaultColWidth="8.88671875" defaultRowHeight="13.5"/>
  <cols>
    <col min="1" max="1" width="7.6640625" style="14" customWidth="1"/>
    <col min="2" max="2" width="8.5546875" style="14" customWidth="1"/>
    <col min="3" max="9" width="7.6640625" style="14" customWidth="1"/>
    <col min="10" max="10" width="8.5546875" style="14" customWidth="1"/>
    <col min="11" max="15" width="7.6640625" style="14" customWidth="1"/>
    <col min="16" max="16" width="8.5546875" style="14" customWidth="1"/>
    <col min="17" max="16384" width="8.88671875" style="14" customWidth="1"/>
  </cols>
  <sheetData>
    <row r="1" spans="1:9" ht="21.75">
      <c r="A1" s="150" t="s">
        <v>60</v>
      </c>
      <c r="B1" s="150"/>
      <c r="C1" s="150"/>
      <c r="D1" s="150"/>
      <c r="E1" s="150"/>
      <c r="F1" s="150"/>
      <c r="G1" s="150"/>
      <c r="H1" s="150"/>
      <c r="I1" s="150"/>
    </row>
    <row r="2" ht="19.5" customHeight="1" thickBot="1">
      <c r="P2" s="35" t="s">
        <v>3</v>
      </c>
    </row>
    <row r="3" spans="1:16" ht="30" customHeight="1">
      <c r="A3" s="199" t="s">
        <v>11</v>
      </c>
      <c r="B3" s="160" t="s">
        <v>79</v>
      </c>
      <c r="C3" s="198"/>
      <c r="D3" s="198"/>
      <c r="E3" s="198"/>
      <c r="F3" s="198"/>
      <c r="G3" s="198"/>
      <c r="H3" s="198"/>
      <c r="I3" s="198"/>
      <c r="J3" s="160" t="s">
        <v>80</v>
      </c>
      <c r="K3" s="160"/>
      <c r="L3" s="160"/>
      <c r="M3" s="160"/>
      <c r="N3" s="160"/>
      <c r="O3" s="160"/>
      <c r="P3" s="162" t="s">
        <v>78</v>
      </c>
    </row>
    <row r="4" spans="1:16" ht="88.5" customHeight="1" thickBot="1">
      <c r="A4" s="200"/>
      <c r="B4" s="91" t="s">
        <v>7</v>
      </c>
      <c r="C4" s="91" t="s">
        <v>98</v>
      </c>
      <c r="D4" s="91" t="s">
        <v>99</v>
      </c>
      <c r="E4" s="91" t="s">
        <v>100</v>
      </c>
      <c r="F4" s="91" t="s">
        <v>104</v>
      </c>
      <c r="G4" s="91" t="s">
        <v>101</v>
      </c>
      <c r="H4" s="91" t="s">
        <v>10</v>
      </c>
      <c r="I4" s="91" t="s">
        <v>6</v>
      </c>
      <c r="J4" s="91" t="s">
        <v>58</v>
      </c>
      <c r="K4" s="91" t="s">
        <v>105</v>
      </c>
      <c r="L4" s="91" t="s">
        <v>8</v>
      </c>
      <c r="M4" s="91" t="s">
        <v>102</v>
      </c>
      <c r="N4" s="91" t="s">
        <v>103</v>
      </c>
      <c r="O4" s="91" t="s">
        <v>6</v>
      </c>
      <c r="P4" s="201"/>
    </row>
    <row r="5" spans="1:16" s="39" customFormat="1" ht="43.5" customHeight="1" thickTop="1">
      <c r="A5" s="68" t="s">
        <v>97</v>
      </c>
      <c r="B5" s="92">
        <f aca="true" t="shared" si="0" ref="B5:B11">SUM(C5:I5)</f>
        <v>127984</v>
      </c>
      <c r="C5" s="92">
        <v>120000</v>
      </c>
      <c r="D5" s="92"/>
      <c r="E5" s="92"/>
      <c r="F5" s="92"/>
      <c r="G5" s="92"/>
      <c r="H5" s="92">
        <v>7984</v>
      </c>
      <c r="I5" s="92"/>
      <c r="J5" s="92">
        <f>SUM(K5:O5)</f>
        <v>0</v>
      </c>
      <c r="K5" s="92"/>
      <c r="L5" s="92"/>
      <c r="M5" s="92"/>
      <c r="N5" s="92"/>
      <c r="O5" s="92"/>
      <c r="P5" s="93">
        <f>B5-J5</f>
        <v>127984</v>
      </c>
    </row>
    <row r="6" spans="1:16" s="39" customFormat="1" ht="43.5" customHeight="1">
      <c r="A6" s="36">
        <v>2006</v>
      </c>
      <c r="B6" s="65">
        <f t="shared" si="0"/>
        <v>24403</v>
      </c>
      <c r="C6" s="65">
        <v>20000</v>
      </c>
      <c r="D6" s="65"/>
      <c r="E6" s="65"/>
      <c r="F6" s="65"/>
      <c r="G6" s="65"/>
      <c r="H6" s="65">
        <v>4403</v>
      </c>
      <c r="I6" s="65"/>
      <c r="J6" s="65">
        <f aca="true" t="shared" si="1" ref="J6:J12">SUM(K6:O6)</f>
        <v>0</v>
      </c>
      <c r="K6" s="65"/>
      <c r="L6" s="65"/>
      <c r="M6" s="65"/>
      <c r="N6" s="65"/>
      <c r="O6" s="65"/>
      <c r="P6" s="66">
        <f aca="true" t="shared" si="2" ref="P6:P12">B6-J6</f>
        <v>24403</v>
      </c>
    </row>
    <row r="7" spans="1:16" s="39" customFormat="1" ht="43.5" customHeight="1">
      <c r="A7" s="36">
        <v>2007</v>
      </c>
      <c r="B7" s="65">
        <f t="shared" si="0"/>
        <v>26175</v>
      </c>
      <c r="C7" s="65">
        <v>20000</v>
      </c>
      <c r="D7" s="65"/>
      <c r="E7" s="65"/>
      <c r="F7" s="65"/>
      <c r="G7" s="65"/>
      <c r="H7" s="65">
        <v>6175</v>
      </c>
      <c r="I7" s="65"/>
      <c r="J7" s="65">
        <f t="shared" si="1"/>
        <v>0</v>
      </c>
      <c r="K7" s="65"/>
      <c r="L7" s="65"/>
      <c r="M7" s="65"/>
      <c r="N7" s="65"/>
      <c r="O7" s="65"/>
      <c r="P7" s="66">
        <f t="shared" si="2"/>
        <v>26175</v>
      </c>
    </row>
    <row r="8" spans="1:16" s="39" customFormat="1" ht="43.5" customHeight="1">
      <c r="A8" s="36">
        <v>2008</v>
      </c>
      <c r="B8" s="65">
        <f t="shared" si="0"/>
        <v>27568</v>
      </c>
      <c r="C8" s="65">
        <v>20000</v>
      </c>
      <c r="D8" s="65"/>
      <c r="E8" s="65"/>
      <c r="F8" s="65"/>
      <c r="G8" s="65"/>
      <c r="H8" s="65">
        <v>7568</v>
      </c>
      <c r="I8" s="65"/>
      <c r="J8" s="65">
        <f t="shared" si="1"/>
        <v>0</v>
      </c>
      <c r="K8" s="65"/>
      <c r="L8" s="65"/>
      <c r="M8" s="65"/>
      <c r="N8" s="65"/>
      <c r="O8" s="65"/>
      <c r="P8" s="66">
        <f t="shared" si="2"/>
        <v>27568</v>
      </c>
    </row>
    <row r="9" spans="1:16" s="39" customFormat="1" ht="43.5" customHeight="1">
      <c r="A9" s="36">
        <v>2009</v>
      </c>
      <c r="B9" s="65">
        <f t="shared" si="0"/>
        <v>9437</v>
      </c>
      <c r="C9" s="65"/>
      <c r="D9" s="65"/>
      <c r="E9" s="65"/>
      <c r="F9" s="65"/>
      <c r="G9" s="65"/>
      <c r="H9" s="65">
        <v>9437</v>
      </c>
      <c r="I9" s="65"/>
      <c r="J9" s="65">
        <f t="shared" si="1"/>
        <v>0</v>
      </c>
      <c r="K9" s="65"/>
      <c r="L9" s="65"/>
      <c r="M9" s="65"/>
      <c r="N9" s="65"/>
      <c r="O9" s="65"/>
      <c r="P9" s="66">
        <f t="shared" si="2"/>
        <v>9437</v>
      </c>
    </row>
    <row r="10" spans="1:16" s="39" customFormat="1" ht="43.5" customHeight="1">
      <c r="A10" s="36">
        <v>2010</v>
      </c>
      <c r="B10" s="65">
        <f t="shared" si="0"/>
        <v>6270</v>
      </c>
      <c r="C10" s="65"/>
      <c r="D10" s="65"/>
      <c r="E10" s="65"/>
      <c r="F10" s="65"/>
      <c r="G10" s="65"/>
      <c r="H10" s="65">
        <v>6270</v>
      </c>
      <c r="I10" s="65"/>
      <c r="J10" s="65">
        <f t="shared" si="1"/>
        <v>3835</v>
      </c>
      <c r="K10" s="65">
        <v>3835</v>
      </c>
      <c r="L10" s="65"/>
      <c r="M10" s="65"/>
      <c r="N10" s="65"/>
      <c r="O10" s="65"/>
      <c r="P10" s="66">
        <f t="shared" si="2"/>
        <v>2435</v>
      </c>
    </row>
    <row r="11" spans="1:16" s="39" customFormat="1" ht="43.5" customHeight="1" thickBot="1">
      <c r="A11" s="67">
        <v>2011</v>
      </c>
      <c r="B11" s="84">
        <f t="shared" si="0"/>
        <v>6405</v>
      </c>
      <c r="C11" s="84"/>
      <c r="D11" s="84"/>
      <c r="E11" s="84"/>
      <c r="F11" s="84"/>
      <c r="G11" s="84"/>
      <c r="H11" s="84">
        <v>6405</v>
      </c>
      <c r="I11" s="84"/>
      <c r="J11" s="84">
        <f t="shared" si="1"/>
        <v>8000</v>
      </c>
      <c r="K11" s="84">
        <v>8000</v>
      </c>
      <c r="L11" s="84"/>
      <c r="M11" s="84"/>
      <c r="N11" s="84"/>
      <c r="O11" s="84"/>
      <c r="P11" s="85">
        <f t="shared" si="2"/>
        <v>-1595</v>
      </c>
    </row>
    <row r="12" spans="1:16" s="39" customFormat="1" ht="43.5" customHeight="1" thickBot="1" thickTop="1">
      <c r="A12" s="86" t="s">
        <v>59</v>
      </c>
      <c r="B12" s="87">
        <f aca="true" t="shared" si="3" ref="B12:I12">SUM(B5:B11)</f>
        <v>228242</v>
      </c>
      <c r="C12" s="87">
        <f t="shared" si="3"/>
        <v>180000</v>
      </c>
      <c r="D12" s="87">
        <f t="shared" si="3"/>
        <v>0</v>
      </c>
      <c r="E12" s="87">
        <f t="shared" si="3"/>
        <v>0</v>
      </c>
      <c r="F12" s="87">
        <f t="shared" si="3"/>
        <v>0</v>
      </c>
      <c r="G12" s="87">
        <f>SUM(G5:G11)</f>
        <v>0</v>
      </c>
      <c r="H12" s="87">
        <f t="shared" si="3"/>
        <v>48242</v>
      </c>
      <c r="I12" s="87">
        <f t="shared" si="3"/>
        <v>0</v>
      </c>
      <c r="J12" s="87">
        <f t="shared" si="1"/>
        <v>11835</v>
      </c>
      <c r="K12" s="87">
        <f>SUM(K5:K11)</f>
        <v>11835</v>
      </c>
      <c r="L12" s="87">
        <f>SUM(L5:L11)</f>
        <v>0</v>
      </c>
      <c r="M12" s="87">
        <f>SUM(M5:M11)</f>
        <v>0</v>
      </c>
      <c r="N12" s="87">
        <f>SUM(N5:N11)</f>
        <v>0</v>
      </c>
      <c r="O12" s="87">
        <f>SUM(O5:O11)</f>
        <v>0</v>
      </c>
      <c r="P12" s="88">
        <f t="shared" si="2"/>
        <v>216407</v>
      </c>
    </row>
  </sheetData>
  <sheetProtection/>
  <mergeCells count="5">
    <mergeCell ref="B3:I3"/>
    <mergeCell ref="A1:I1"/>
    <mergeCell ref="A3:A4"/>
    <mergeCell ref="P3:P4"/>
    <mergeCell ref="J3:O3"/>
  </mergeCells>
  <printOptions/>
  <pageMargins left="0.7480314960629921" right="0.7480314960629921" top="0.984251968503937" bottom="0.8661417322834646" header="0.5118110236220472" footer="0.5118110236220472"/>
  <pageSetup firstPageNumber="54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2" width="17.77734375" style="14" customWidth="1"/>
    <col min="3" max="6" width="17.99609375" style="14" customWidth="1"/>
    <col min="7" max="7" width="17.77734375" style="14" customWidth="1"/>
    <col min="8" max="16384" width="8.88671875" style="14" customWidth="1"/>
  </cols>
  <sheetData>
    <row r="1" spans="1:6" ht="21.75">
      <c r="A1" s="150" t="s">
        <v>62</v>
      </c>
      <c r="B1" s="150"/>
      <c r="C1" s="150"/>
      <c r="D1" s="150"/>
      <c r="E1" s="150"/>
      <c r="F1" s="150"/>
    </row>
    <row r="2" ht="15" customHeight="1" thickBot="1">
      <c r="G2" s="35" t="s">
        <v>3</v>
      </c>
    </row>
    <row r="3" spans="1:7" ht="36" customHeight="1">
      <c r="A3" s="199" t="s">
        <v>70</v>
      </c>
      <c r="B3" s="164" t="s">
        <v>63</v>
      </c>
      <c r="C3" s="203" t="s">
        <v>64</v>
      </c>
      <c r="D3" s="204"/>
      <c r="E3" s="204"/>
      <c r="F3" s="205"/>
      <c r="G3" s="162" t="s">
        <v>69</v>
      </c>
    </row>
    <row r="4" spans="1:7" ht="36" customHeight="1" thickBot="1">
      <c r="A4" s="200"/>
      <c r="B4" s="202"/>
      <c r="C4" s="91" t="s">
        <v>106</v>
      </c>
      <c r="D4" s="91" t="s">
        <v>93</v>
      </c>
      <c r="E4" s="91" t="s">
        <v>107</v>
      </c>
      <c r="F4" s="91" t="s">
        <v>68</v>
      </c>
      <c r="G4" s="201"/>
    </row>
    <row r="5" spans="1:7" s="39" customFormat="1" ht="36" customHeight="1" thickTop="1">
      <c r="A5" s="68" t="s">
        <v>71</v>
      </c>
      <c r="B5" s="89"/>
      <c r="C5" s="89">
        <f>SUM(C6,C11)</f>
        <v>215770</v>
      </c>
      <c r="D5" s="89">
        <f>SUM(D6,D11)</f>
        <v>218002</v>
      </c>
      <c r="E5" s="89">
        <f>SUM(E6,E11)</f>
        <v>216407</v>
      </c>
      <c r="F5" s="127">
        <f>E5-D5</f>
        <v>-1595</v>
      </c>
      <c r="G5" s="90"/>
    </row>
    <row r="6" spans="1:7" s="39" customFormat="1" ht="36" customHeight="1">
      <c r="A6" s="206" t="s">
        <v>65</v>
      </c>
      <c r="B6" s="42" t="s">
        <v>67</v>
      </c>
      <c r="C6" s="37">
        <f>SUM(C7:C10)</f>
        <v>215770</v>
      </c>
      <c r="D6" s="37">
        <f>SUM(D7:D10)</f>
        <v>218002</v>
      </c>
      <c r="E6" s="37">
        <f>SUM(E7:E10)</f>
        <v>216407</v>
      </c>
      <c r="F6" s="128">
        <f>E6-D6</f>
        <v>-1595</v>
      </c>
      <c r="G6" s="38"/>
    </row>
    <row r="7" spans="1:7" s="39" customFormat="1" ht="36" customHeight="1">
      <c r="A7" s="207"/>
      <c r="B7" s="42" t="s">
        <v>125</v>
      </c>
      <c r="C7" s="37">
        <v>215770</v>
      </c>
      <c r="D7" s="37">
        <v>218002</v>
      </c>
      <c r="E7" s="37">
        <v>216407</v>
      </c>
      <c r="F7" s="128">
        <f>E7-D7</f>
        <v>-1595</v>
      </c>
      <c r="G7" s="38"/>
    </row>
    <row r="8" spans="1:7" s="39" customFormat="1" ht="36" customHeight="1">
      <c r="A8" s="207"/>
      <c r="B8" s="42"/>
      <c r="C8" s="37"/>
      <c r="D8" s="37"/>
      <c r="E8" s="37"/>
      <c r="F8" s="128"/>
      <c r="G8" s="38"/>
    </row>
    <row r="9" spans="1:7" s="39" customFormat="1" ht="36" customHeight="1">
      <c r="A9" s="207"/>
      <c r="B9" s="42"/>
      <c r="C9" s="37"/>
      <c r="D9" s="37"/>
      <c r="E9" s="37"/>
      <c r="F9" s="128"/>
      <c r="G9" s="38"/>
    </row>
    <row r="10" spans="1:7" s="39" customFormat="1" ht="36" customHeight="1">
      <c r="A10" s="208"/>
      <c r="B10" s="42"/>
      <c r="C10" s="37"/>
      <c r="D10" s="37"/>
      <c r="E10" s="37"/>
      <c r="F10" s="128"/>
      <c r="G10" s="38"/>
    </row>
    <row r="11" spans="1:7" s="39" customFormat="1" ht="36" customHeight="1">
      <c r="A11" s="206" t="s">
        <v>66</v>
      </c>
      <c r="B11" s="42" t="s">
        <v>67</v>
      </c>
      <c r="C11" s="37">
        <f>SUM(C12:C15)</f>
        <v>0</v>
      </c>
      <c r="D11" s="37">
        <f>SUM(D12:D15)</f>
        <v>0</v>
      </c>
      <c r="E11" s="37">
        <f>SUM(E12:E15)</f>
        <v>0</v>
      </c>
      <c r="F11" s="128">
        <f>E11-D11</f>
        <v>0</v>
      </c>
      <c r="G11" s="38"/>
    </row>
    <row r="12" spans="1:7" s="39" customFormat="1" ht="36" customHeight="1">
      <c r="A12" s="207"/>
      <c r="B12" s="37"/>
      <c r="C12" s="37"/>
      <c r="D12" s="37"/>
      <c r="E12" s="37"/>
      <c r="F12" s="128"/>
      <c r="G12" s="38"/>
    </row>
    <row r="13" spans="1:7" s="39" customFormat="1" ht="36" customHeight="1">
      <c r="A13" s="207"/>
      <c r="B13" s="37"/>
      <c r="C13" s="37"/>
      <c r="D13" s="37"/>
      <c r="E13" s="37"/>
      <c r="F13" s="128"/>
      <c r="G13" s="38"/>
    </row>
    <row r="14" spans="1:7" s="39" customFormat="1" ht="36" customHeight="1">
      <c r="A14" s="207"/>
      <c r="B14" s="37"/>
      <c r="C14" s="37"/>
      <c r="D14" s="37"/>
      <c r="E14" s="37"/>
      <c r="F14" s="128"/>
      <c r="G14" s="38"/>
    </row>
    <row r="15" spans="1:7" s="39" customFormat="1" ht="36" customHeight="1" thickBot="1">
      <c r="A15" s="209"/>
      <c r="B15" s="138"/>
      <c r="C15" s="138"/>
      <c r="D15" s="138"/>
      <c r="E15" s="138"/>
      <c r="F15" s="129"/>
      <c r="G15" s="47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8661417322834646" header="0.5118110236220472" footer="0.5118110236220472"/>
  <pageSetup firstPageNumber="55" useFirstPageNumber="1" fitToHeight="0"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12</v>
      </c>
      <c r="C1" s="2" t="b">
        <f>"XL4Poppy"</f>
        <v>0</v>
      </c>
    </row>
    <row r="2" ht="13.5" thickBot="1">
      <c r="A2" s="1" t="s">
        <v>13</v>
      </c>
    </row>
    <row r="3" spans="1:3" ht="13.5" thickBot="1">
      <c r="A3" s="3" t="s">
        <v>14</v>
      </c>
      <c r="C3" s="4" t="s">
        <v>15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16</v>
      </c>
      <c r="C7" s="5" t="e">
        <f>=</f>
        <v>#NAME?</v>
      </c>
    </row>
    <row r="8" spans="1:3" ht="12.75">
      <c r="A8" s="7" t="s">
        <v>17</v>
      </c>
      <c r="C8" s="5" t="e">
        <f>=</f>
        <v>#NAME?</v>
      </c>
    </row>
    <row r="9" spans="1:3" ht="12.75">
      <c r="A9" s="8" t="s">
        <v>18</v>
      </c>
      <c r="C9" s="5" t="e">
        <f>FALSE</f>
        <v>#NAME?</v>
      </c>
    </row>
    <row r="10" spans="1:3" ht="12.75">
      <c r="A10" s="7" t="s">
        <v>19</v>
      </c>
      <c r="C10" s="5" t="b">
        <f>A21</f>
        <v>0</v>
      </c>
    </row>
    <row r="11" spans="1:3" ht="13.5" thickBot="1">
      <c r="A11" s="9" t="s">
        <v>20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21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22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23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24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2010-12-15T00:46:41Z</cp:lastPrinted>
  <dcterms:created xsi:type="dcterms:W3CDTF">1999-10-30T05:59:07Z</dcterms:created>
  <dcterms:modified xsi:type="dcterms:W3CDTF">2010-12-15T00:49:58Z</dcterms:modified>
  <cp:category/>
  <cp:version/>
  <cp:contentType/>
  <cp:contentStatus/>
</cp:coreProperties>
</file>